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lgpast01\R08DATA\D_町民環境課\05_環境保全\04_地球温暖化対策\D050404_脱炭素施策_10\10_重点対策加速化事業（地域脱炭素移行・再エネ推進交付金）\05_制度設計\30_高効率設備\60_申請受付\空調\★CO2削減率効果算定シート（20260703～）\HP上公開バージョン作成202608～\HP掲載セット版\"/>
    </mc:Choice>
  </mc:AlternateContent>
  <xr:revisionPtr revIDLastSave="0" documentId="13_ncr:1_{13997A1F-4551-45E7-B31C-CAE4F246688E}" xr6:coauthVersionLast="47" xr6:coauthVersionMax="47" xr10:uidLastSave="{00000000-0000-0000-0000-000000000000}"/>
  <bookViews>
    <workbookView xWindow="-108" yWindow="-108" windowWidth="23256" windowHeight="13896" xr2:uid="{3E82FE09-50DD-4578-87BA-DCF43521236B}"/>
  </bookViews>
  <sheets>
    <sheet name="試算シー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G18" i="1" l="1"/>
  <c r="AF18" i="1" l="1"/>
  <c r="R18" i="1"/>
  <c r="AD20" i="1" l="1"/>
  <c r="AA19" i="1" a="1"/>
  <c r="AA19" i="1" s="1"/>
  <c r="Z19" i="1" a="1"/>
  <c r="Z19" i="1" s="1"/>
  <c r="Y20" i="1" l="1"/>
  <c r="Y22" i="1"/>
  <c r="Y21" i="1"/>
  <c r="G19" i="1" a="1"/>
  <c r="G19" i="1" s="1"/>
  <c r="F22" i="1"/>
  <c r="F21" i="1"/>
  <c r="F20" i="1"/>
  <c r="F18" i="1"/>
  <c r="P20" i="1" l="1"/>
  <c r="P22" i="1"/>
  <c r="AD22" i="1" s="1"/>
  <c r="K22" i="1"/>
  <c r="P21" i="1"/>
  <c r="AD21" i="1" s="1"/>
  <c r="K21" i="1"/>
  <c r="K20" i="1"/>
  <c r="V19" i="1"/>
  <c r="U19" i="1"/>
  <c r="O8" i="1" s="1"/>
  <c r="T19" i="1"/>
  <c r="M19" i="1"/>
  <c r="L19" i="1"/>
  <c r="H19" i="1"/>
  <c r="E19" i="1"/>
  <c r="P18" i="1"/>
  <c r="K18" i="1"/>
  <c r="Q21" i="1" l="1"/>
  <c r="R21" i="1" s="1"/>
  <c r="AE21" i="1"/>
  <c r="AF21" i="1" s="1"/>
  <c r="AE20" i="1"/>
  <c r="AF20" i="1" s="1"/>
  <c r="Q20" i="1"/>
  <c r="AE22" i="1"/>
  <c r="AF22" i="1" s="1"/>
  <c r="Q18" i="1"/>
  <c r="AE18" i="1"/>
  <c r="Q22" i="1"/>
  <c r="R22" i="1" s="1"/>
  <c r="R20" i="1" l="1"/>
  <c r="R19" i="1" s="1"/>
  <c r="E5" i="1" s="1"/>
  <c r="AG20" i="1"/>
  <c r="AF19" i="1"/>
  <c r="F5" i="1" s="1"/>
  <c r="AE19" i="1"/>
  <c r="F4" i="1" s="1"/>
  <c r="P8" i="1"/>
  <c r="Q7" i="1" s="1"/>
  <c r="AH21" i="1"/>
  <c r="AG21" i="1"/>
  <c r="AH22" i="1"/>
  <c r="AG22" i="1"/>
  <c r="Q19" i="1"/>
  <c r="E4" i="1" s="1"/>
  <c r="AH18" i="1"/>
  <c r="AG19" i="1" l="1"/>
  <c r="AH20" i="1"/>
  <c r="AH19" i="1" s="1"/>
  <c r="G5" i="1"/>
  <c r="H5" i="1" s="1"/>
  <c r="G4" i="1"/>
  <c r="H4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ｸﾘﾊﾞ</author>
  </authors>
  <commentList>
    <comment ref="F16" authorId="0" shapeId="0" xr:uid="{DF29D613-CC93-4E93-88DD-5097D2D8BDBA}">
      <text>
        <r>
          <rPr>
            <b/>
            <sz val="9"/>
            <color indexed="81"/>
            <rFont val="MS P ゴシック"/>
            <family val="3"/>
            <charset val="128"/>
          </rPr>
          <t>所沢市:年次で更新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<sst xmlns="http://schemas.openxmlformats.org/spreadsheetml/2006/main" count="103" uniqueCount="54">
  <si>
    <t>項目</t>
    <rPh sb="0" eb="2">
      <t>コウモク</t>
    </rPh>
    <phoneticPr fontId="3"/>
  </si>
  <si>
    <t>単位</t>
    <rPh sb="0" eb="2">
      <t>タンイ</t>
    </rPh>
    <phoneticPr fontId="3"/>
  </si>
  <si>
    <t>更新前</t>
    <rPh sb="0" eb="3">
      <t>コウシンマエ</t>
    </rPh>
    <phoneticPr fontId="3"/>
  </si>
  <si>
    <t>更新後</t>
    <rPh sb="0" eb="2">
      <t>コウシン</t>
    </rPh>
    <rPh sb="2" eb="3">
      <t>ゴ</t>
    </rPh>
    <phoneticPr fontId="3"/>
  </si>
  <si>
    <t>削減量</t>
  </si>
  <si>
    <t>削減率</t>
    <rPh sb="0" eb="3">
      <t>サクゲンリツ</t>
    </rPh>
    <phoneticPr fontId="3"/>
  </si>
  <si>
    <t>特記事項</t>
    <rPh sb="0" eb="2">
      <t>トッキ</t>
    </rPh>
    <rPh sb="2" eb="4">
      <t>ジコウ</t>
    </rPh>
    <phoneticPr fontId="3"/>
  </si>
  <si>
    <t>電力消費量</t>
    <rPh sb="0" eb="2">
      <t>デンリョク</t>
    </rPh>
    <rPh sb="2" eb="5">
      <t>ショウヒリョウ</t>
    </rPh>
    <phoneticPr fontId="3"/>
  </si>
  <si>
    <t>kWh/年</t>
    <rPh sb="4" eb="5">
      <t>ネン</t>
    </rPh>
    <phoneticPr fontId="3"/>
  </si>
  <si>
    <t>CO2排出量</t>
    <rPh sb="3" eb="5">
      <t>ハイシュツ</t>
    </rPh>
    <rPh sb="5" eb="6">
      <t>リョウ</t>
    </rPh>
    <phoneticPr fontId="3"/>
  </si>
  <si>
    <t>tCO2/年</t>
    <rPh sb="5" eb="6">
      <t>ネン</t>
    </rPh>
    <phoneticPr fontId="3"/>
  </si>
  <si>
    <t>定格能力の増減</t>
    <rPh sb="0" eb="2">
      <t>テイカク</t>
    </rPh>
    <rPh sb="2" eb="4">
      <t>ノウリョク</t>
    </rPh>
    <rPh sb="5" eb="7">
      <t>ゾウゲン</t>
    </rPh>
    <phoneticPr fontId="3"/>
  </si>
  <si>
    <t>冷房</t>
    <rPh sb="0" eb="2">
      <t>レイボウ</t>
    </rPh>
    <phoneticPr fontId="3"/>
  </si>
  <si>
    <t>暖房</t>
    <rPh sb="0" eb="2">
      <t>ダンボウ</t>
    </rPh>
    <phoneticPr fontId="3"/>
  </si>
  <si>
    <t>定格能力合計（kW）</t>
    <phoneticPr fontId="3"/>
  </si>
  <si>
    <t>負荷率</t>
    <rPh sb="0" eb="3">
      <t>フカリツ</t>
    </rPh>
    <phoneticPr fontId="3"/>
  </si>
  <si>
    <t>機種別内訳</t>
    <rPh sb="0" eb="3">
      <t>キシュベツ</t>
    </rPh>
    <rPh sb="3" eb="5">
      <t>ウチワケ</t>
    </rPh>
    <phoneticPr fontId="3"/>
  </si>
  <si>
    <t>更新後</t>
    <rPh sb="0" eb="3">
      <t>コウシンゴ</t>
    </rPh>
    <phoneticPr fontId="3"/>
  </si>
  <si>
    <t>削減効果</t>
    <rPh sb="0" eb="2">
      <t>サクゲン</t>
    </rPh>
    <rPh sb="2" eb="4">
      <t>コウカ</t>
    </rPh>
    <phoneticPr fontId="3"/>
  </si>
  <si>
    <t>年間</t>
    <rPh sb="0" eb="2">
      <t>ネンカン</t>
    </rPh>
    <phoneticPr fontId="3"/>
  </si>
  <si>
    <t>導入年度
（西暦）</t>
    <rPh sb="0" eb="4">
      <t>ドウニュウネンド</t>
    </rPh>
    <rPh sb="6" eb="8">
      <t>セイレキ</t>
    </rPh>
    <phoneticPr fontId="3"/>
  </si>
  <si>
    <t>老朽化消費電力倍率(p) (5%/年）</t>
    <rPh sb="0" eb="3">
      <t>ロウキュウカ</t>
    </rPh>
    <rPh sb="3" eb="5">
      <t>ショウヒ</t>
    </rPh>
    <rPh sb="5" eb="7">
      <t>デンリョク</t>
    </rPh>
    <rPh sb="7" eb="8">
      <t>バイ</t>
    </rPh>
    <rPh sb="8" eb="9">
      <t>リツ</t>
    </rPh>
    <rPh sb="17" eb="18">
      <t>ネン</t>
    </rPh>
    <phoneticPr fontId="3"/>
  </si>
  <si>
    <t>定格能力</t>
    <rPh sb="0" eb="2">
      <t>テイカク</t>
    </rPh>
    <rPh sb="2" eb="4">
      <t>ノウリョク</t>
    </rPh>
    <phoneticPr fontId="3"/>
  </si>
  <si>
    <t>台</t>
    <rPh sb="0" eb="1">
      <t>ダイ</t>
    </rPh>
    <phoneticPr fontId="3"/>
  </si>
  <si>
    <t>kW</t>
    <phoneticPr fontId="3"/>
  </si>
  <si>
    <t>kW/台</t>
    <rPh sb="3" eb="4">
      <t>ダイ</t>
    </rPh>
    <phoneticPr fontId="3"/>
  </si>
  <si>
    <t>時間／年</t>
    <rPh sb="0" eb="2">
      <t>ジカン</t>
    </rPh>
    <rPh sb="3" eb="4">
      <t>ネン</t>
    </rPh>
    <phoneticPr fontId="3"/>
  </si>
  <si>
    <t>入力例</t>
    <rPh sb="0" eb="2">
      <t>ニュウリョク</t>
    </rPh>
    <rPh sb="2" eb="3">
      <t>レイ</t>
    </rPh>
    <phoneticPr fontId="3"/>
  </si>
  <si>
    <t>合計</t>
    <rPh sb="0" eb="2">
      <t>ゴウケイ</t>
    </rPh>
    <phoneticPr fontId="3"/>
  </si>
  <si>
    <t>機種1</t>
    <rPh sb="0" eb="2">
      <t>キシュ</t>
    </rPh>
    <phoneticPr fontId="3"/>
  </si>
  <si>
    <t>機種2</t>
    <rPh sb="0" eb="2">
      <t>キシュ</t>
    </rPh>
    <phoneticPr fontId="3"/>
  </si>
  <si>
    <t>機種3</t>
    <rPh sb="0" eb="2">
      <t>キシュ</t>
    </rPh>
    <phoneticPr fontId="3"/>
  </si>
  <si>
    <r>
      <t>冷房時(R</t>
    </r>
    <r>
      <rPr>
        <vertAlign val="subscript"/>
        <sz val="11"/>
        <color theme="1"/>
        <rFont val="BIZ UDPゴシック"/>
        <family val="3"/>
        <charset val="128"/>
      </rPr>
      <t>1)</t>
    </r>
    <rPh sb="0" eb="2">
      <t>レイボウ</t>
    </rPh>
    <rPh sb="2" eb="3">
      <t>ジ</t>
    </rPh>
    <phoneticPr fontId="3"/>
  </si>
  <si>
    <r>
      <t>暖房時(R</t>
    </r>
    <r>
      <rPr>
        <vertAlign val="subscript"/>
        <sz val="11"/>
        <color theme="1"/>
        <rFont val="BIZ UDPゴシック"/>
        <family val="3"/>
        <charset val="128"/>
      </rPr>
      <t>2)</t>
    </r>
    <rPh sb="0" eb="2">
      <t>ダンボウ</t>
    </rPh>
    <rPh sb="2" eb="3">
      <t>トキ</t>
    </rPh>
    <phoneticPr fontId="3"/>
  </si>
  <si>
    <t>SZCP160ABDGL</t>
    <phoneticPr fontId="3"/>
  </si>
  <si>
    <t>台数</t>
    <rPh sb="0" eb="2">
      <t>ダイスウ</t>
    </rPh>
    <phoneticPr fontId="3"/>
  </si>
  <si>
    <t>SZRC160BYD</t>
  </si>
  <si>
    <t>定格消費電力</t>
    <rPh sb="2" eb="4">
      <t>ショウヒ</t>
    </rPh>
    <rPh sb="4" eb="6">
      <t>デンリョク</t>
    </rPh>
    <phoneticPr fontId="3"/>
  </si>
  <si>
    <t>年間使用日数</t>
    <rPh sb="0" eb="2">
      <t>ネンカン</t>
    </rPh>
    <rPh sb="4" eb="6">
      <t>ニッスウ</t>
    </rPh>
    <phoneticPr fontId="3"/>
  </si>
  <si>
    <t>年間使用時間</t>
    <rPh sb="0" eb="2">
      <t>ネンカン</t>
    </rPh>
    <rPh sb="2" eb="4">
      <t>シヨウ</t>
    </rPh>
    <rPh sb="4" eb="6">
      <t>ジカン</t>
    </rPh>
    <phoneticPr fontId="3"/>
  </si>
  <si>
    <t>年間電力消費量</t>
    <phoneticPr fontId="3"/>
  </si>
  <si>
    <t>CO2排出量</t>
    <rPh sb="3" eb="6">
      <t>ハイシュツリョウ</t>
    </rPh>
    <phoneticPr fontId="3"/>
  </si>
  <si>
    <t>電力削減量</t>
    <rPh sb="0" eb="2">
      <t>デンリョク</t>
    </rPh>
    <rPh sb="2" eb="5">
      <t>サクゲンリョウ</t>
    </rPh>
    <phoneticPr fontId="3"/>
  </si>
  <si>
    <t>CO2削減量</t>
    <rPh sb="3" eb="5">
      <t>サクゲン</t>
    </rPh>
    <phoneticPr fontId="3"/>
  </si>
  <si>
    <t>省エネ効果試算シート（高効率空調機器の入替）</t>
    <rPh sb="0" eb="1">
      <t>ショウ</t>
    </rPh>
    <rPh sb="3" eb="5">
      <t>コウカ</t>
    </rPh>
    <rPh sb="5" eb="7">
      <t>シサン</t>
    </rPh>
    <rPh sb="11" eb="14">
      <t>コウコウリツ</t>
    </rPh>
    <rPh sb="14" eb="16">
      <t>クウチョウ</t>
    </rPh>
    <rPh sb="16" eb="18">
      <t>キキ</t>
    </rPh>
    <rPh sb="19" eb="21">
      <t>イレカエ</t>
    </rPh>
    <phoneticPr fontId="3"/>
  </si>
  <si>
    <t>日次使用時間</t>
    <rPh sb="0" eb="1">
      <t>ニチ</t>
    </rPh>
    <rPh sb="1" eb="2">
      <t>ジ</t>
    </rPh>
    <phoneticPr fontId="3"/>
  </si>
  <si>
    <t>年間使用時間</t>
    <rPh sb="0" eb="2">
      <t>ネンカン</t>
    </rPh>
    <rPh sb="2" eb="4">
      <t>シヨウ</t>
    </rPh>
    <rPh sb="4" eb="5">
      <t>ジ</t>
    </rPh>
    <phoneticPr fontId="3"/>
  </si>
  <si>
    <t>日</t>
    <rPh sb="0" eb="1">
      <t>ニチ</t>
    </rPh>
    <phoneticPr fontId="2"/>
  </si>
  <si>
    <t>時間/日</t>
    <rPh sb="0" eb="2">
      <t>ジカン</t>
    </rPh>
    <rPh sb="3" eb="4">
      <t>ヒ</t>
    </rPh>
    <phoneticPr fontId="2"/>
  </si>
  <si>
    <t>％</t>
    <phoneticPr fontId="2"/>
  </si>
  <si>
    <t>年</t>
    <rPh sb="0" eb="1">
      <t>ネン</t>
    </rPh>
    <phoneticPr fontId="2"/>
  </si>
  <si>
    <t>メーカー・型番</t>
    <rPh sb="5" eb="7">
      <t>カタバン</t>
    </rPh>
    <phoneticPr fontId="3"/>
  </si>
  <si>
    <t>内に必要事項を入力してください。入力完了後、左上表中の「削減率」が30％以上であることを確認してください。</t>
    <rPh sb="0" eb="1">
      <t>ナイ</t>
    </rPh>
    <rPh sb="2" eb="4">
      <t>ヒツヨウ</t>
    </rPh>
    <rPh sb="4" eb="6">
      <t>ジコウ</t>
    </rPh>
    <rPh sb="7" eb="9">
      <t>ニュウリョク</t>
    </rPh>
    <rPh sb="16" eb="18">
      <t>ニュウリョク</t>
    </rPh>
    <rPh sb="18" eb="20">
      <t>カンリョウ</t>
    </rPh>
    <rPh sb="20" eb="21">
      <t>ゴ</t>
    </rPh>
    <rPh sb="22" eb="24">
      <t>ヒダリウエ</t>
    </rPh>
    <rPh sb="24" eb="26">
      <t>ヒョウチュウ</t>
    </rPh>
    <rPh sb="28" eb="30">
      <t>サクゲン</t>
    </rPh>
    <rPh sb="30" eb="31">
      <t>リツ</t>
    </rPh>
    <rPh sb="36" eb="38">
      <t>イジョウ</t>
    </rPh>
    <rPh sb="44" eb="46">
      <t>カクニン</t>
    </rPh>
    <phoneticPr fontId="2"/>
  </si>
  <si>
    <t>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</si>
</sst>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0.0"/>
    <numFmt numFmtId="177" formatCode="#,##0.0_);[Red]\(#,##0.0\)"/>
    <numFmt numFmtId="178" formatCode="#,##0.00_ ;[Red]\-#,##0.00\ "/>
    <numFmt numFmtId="179" formatCode="0.0_ ;[Red]\-0.0\ "/>
    <numFmt numFmtId="180" formatCode="0.000"/>
    <numFmt numFmtId="181" formatCode="#,##0_ ;[Red]\-#,##0\ "/>
    <numFmt numFmtId="182" formatCode="#,##0.0_ ;[Red]\-#,##0.0\ "/>
  </numFmts>
  <fonts count="1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b/>
      <sz val="18"/>
      <color theme="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theme="7"/>
      <name val="BIZ UDPゴシック"/>
      <family val="3"/>
      <charset val="128"/>
    </font>
    <font>
      <vertAlign val="subscript"/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8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21">
    <xf numFmtId="0" fontId="0" fillId="0" borderId="0" xfId="0">
      <alignment vertical="center"/>
    </xf>
    <xf numFmtId="0" fontId="5" fillId="0" borderId="0" xfId="0" applyFont="1" applyAlignment="1"/>
    <xf numFmtId="0" fontId="5" fillId="0" borderId="0" xfId="0" applyFont="1">
      <alignment vertical="center"/>
    </xf>
    <xf numFmtId="38" fontId="5" fillId="0" borderId="14" xfId="1" applyFont="1" applyFill="1" applyBorder="1" applyAlignment="1" applyProtection="1">
      <alignment horizontal="right" vertical="center"/>
    </xf>
    <xf numFmtId="38" fontId="5" fillId="0" borderId="3" xfId="1" applyFont="1" applyBorder="1" applyAlignment="1" applyProtection="1">
      <alignment horizontal="right" vertical="center"/>
    </xf>
    <xf numFmtId="0" fontId="4" fillId="0" borderId="0" xfId="0" applyFont="1" applyAlignment="1" applyProtection="1"/>
    <xf numFmtId="0" fontId="5" fillId="0" borderId="0" xfId="0" applyFont="1" applyAlignment="1" applyProtection="1"/>
    <xf numFmtId="0" fontId="5" fillId="0" borderId="0" xfId="0" applyFont="1" applyAlignment="1" applyProtection="1">
      <alignment shrinkToFit="1"/>
    </xf>
    <xf numFmtId="0" fontId="6" fillId="0" borderId="0" xfId="0" applyFont="1" applyAlignment="1" applyProtection="1"/>
    <xf numFmtId="0" fontId="5" fillId="2" borderId="3" xfId="0" applyFont="1" applyFill="1" applyBorder="1" applyAlignment="1" applyProtection="1">
      <alignment horizont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0" borderId="0" xfId="0" applyFont="1" applyProtection="1">
      <alignment vertical="center"/>
    </xf>
    <xf numFmtId="0" fontId="5" fillId="0" borderId="0" xfId="0" applyFont="1" applyAlignment="1" applyProtection="1">
      <alignment horizontal="left" vertical="top"/>
    </xf>
    <xf numFmtId="0" fontId="5" fillId="2" borderId="3" xfId="0" applyFont="1" applyFill="1" applyBorder="1" applyAlignment="1" applyProtection="1">
      <alignment horizontal="center" vertical="center" wrapText="1"/>
    </xf>
    <xf numFmtId="176" fontId="5" fillId="0" borderId="3" xfId="0" applyNumberFormat="1" applyFont="1" applyBorder="1" applyAlignment="1" applyProtection="1">
      <alignment horizontal="right" vertical="center"/>
    </xf>
    <xf numFmtId="0" fontId="5" fillId="0" borderId="3" xfId="0" applyFont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5" fillId="2" borderId="3" xfId="0" applyFont="1" applyFill="1" applyBorder="1" applyAlignment="1" applyProtection="1">
      <alignment shrinkToFit="1"/>
    </xf>
    <xf numFmtId="9" fontId="5" fillId="0" borderId="3" xfId="2" applyFont="1" applyFill="1" applyBorder="1" applyAlignment="1" applyProtection="1"/>
    <xf numFmtId="0" fontId="11" fillId="0" borderId="0" xfId="0" applyFont="1" applyAlignment="1" applyProtection="1">
      <alignment vertical="center"/>
    </xf>
    <xf numFmtId="0" fontId="8" fillId="0" borderId="0" xfId="0" applyFont="1" applyAlignment="1" applyProtection="1"/>
    <xf numFmtId="0" fontId="5" fillId="5" borderId="5" xfId="0" applyFont="1" applyFill="1" applyBorder="1" applyAlignment="1" applyProtection="1">
      <alignment vertical="center"/>
    </xf>
    <xf numFmtId="0" fontId="5" fillId="5" borderId="6" xfId="0" applyFont="1" applyFill="1" applyBorder="1" applyAlignment="1" applyProtection="1">
      <alignment vertical="center"/>
    </xf>
    <xf numFmtId="0" fontId="5" fillId="5" borderId="4" xfId="0" applyFont="1" applyFill="1" applyBorder="1" applyAlignment="1" applyProtection="1">
      <alignment vertical="center"/>
    </xf>
    <xf numFmtId="0" fontId="5" fillId="5" borderId="2" xfId="0" applyFont="1" applyFill="1" applyBorder="1" applyAlignment="1" applyProtection="1"/>
    <xf numFmtId="0" fontId="5" fillId="2" borderId="5" xfId="0" applyFont="1" applyFill="1" applyBorder="1" applyAlignment="1" applyProtection="1"/>
    <xf numFmtId="0" fontId="5" fillId="2" borderId="6" xfId="0" applyFont="1" applyFill="1" applyBorder="1" applyAlignment="1" applyProtection="1"/>
    <xf numFmtId="0" fontId="5" fillId="2" borderId="4" xfId="0" applyFont="1" applyFill="1" applyBorder="1" applyAlignment="1" applyProtection="1"/>
    <xf numFmtId="0" fontId="5" fillId="5" borderId="8" xfId="0" applyFont="1" applyFill="1" applyBorder="1" applyAlignment="1" applyProtection="1"/>
    <xf numFmtId="0" fontId="5" fillId="5" borderId="10" xfId="0" applyFont="1" applyFill="1" applyBorder="1" applyAlignment="1" applyProtection="1"/>
    <xf numFmtId="0" fontId="5" fillId="5" borderId="9" xfId="0" applyFont="1" applyFill="1" applyBorder="1" applyAlignment="1" applyProtection="1"/>
    <xf numFmtId="0" fontId="5" fillId="5" borderId="1" xfId="0" applyFont="1" applyFill="1" applyBorder="1" applyAlignment="1" applyProtection="1"/>
    <xf numFmtId="0" fontId="5" fillId="5" borderId="0" xfId="0" applyFont="1" applyFill="1" applyAlignment="1" applyProtection="1"/>
    <xf numFmtId="0" fontId="5" fillId="5" borderId="4" xfId="0" applyFont="1" applyFill="1" applyBorder="1" applyAlignment="1" applyProtection="1"/>
    <xf numFmtId="0" fontId="5" fillId="2" borderId="8" xfId="0" applyFont="1" applyFill="1" applyBorder="1" applyAlignment="1" applyProtection="1"/>
    <xf numFmtId="0" fontId="5" fillId="2" borderId="10" xfId="0" applyFont="1" applyFill="1" applyBorder="1" applyAlignment="1" applyProtection="1"/>
    <xf numFmtId="0" fontId="5" fillId="2" borderId="1" xfId="0" applyFont="1" applyFill="1" applyBorder="1" applyAlignment="1" applyProtection="1"/>
    <xf numFmtId="0" fontId="5" fillId="2" borderId="0" xfId="0" applyFont="1" applyFill="1" applyAlignment="1" applyProtection="1"/>
    <xf numFmtId="0" fontId="5" fillId="5" borderId="3" xfId="0" applyFont="1" applyFill="1" applyBorder="1" applyAlignment="1" applyProtection="1">
      <alignment horizontal="left" vertical="center" wrapText="1"/>
    </xf>
    <xf numFmtId="0" fontId="5" fillId="2" borderId="3" xfId="0" applyFont="1" applyFill="1" applyBorder="1" applyAlignment="1" applyProtection="1">
      <alignment horizontal="left" vertical="center" wrapText="1"/>
    </xf>
    <xf numFmtId="0" fontId="9" fillId="2" borderId="3" xfId="0" applyFont="1" applyFill="1" applyBorder="1" applyAlignment="1" applyProtection="1">
      <alignment horizontal="left" vertical="center" wrapText="1"/>
    </xf>
    <xf numFmtId="0" fontId="5" fillId="0" borderId="14" xfId="0" applyFont="1" applyBorder="1" applyAlignment="1" applyProtection="1">
      <alignment horizontal="right" vertical="center"/>
    </xf>
    <xf numFmtId="179" fontId="5" fillId="0" borderId="3" xfId="0" applyNumberFormat="1" applyFont="1" applyBorder="1" applyAlignment="1" applyProtection="1">
      <alignment horizontal="right" vertical="center"/>
    </xf>
    <xf numFmtId="38" fontId="5" fillId="0" borderId="3" xfId="0" applyNumberFormat="1" applyFont="1" applyBorder="1" applyAlignment="1" applyProtection="1">
      <alignment horizontal="right" vertical="center" shrinkToFit="1"/>
    </xf>
    <xf numFmtId="180" fontId="5" fillId="0" borderId="3" xfId="0" applyNumberFormat="1" applyFont="1" applyBorder="1" applyAlignment="1" applyProtection="1">
      <alignment horizontal="right" vertical="center" shrinkToFit="1"/>
    </xf>
    <xf numFmtId="0" fontId="5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0" borderId="15" xfId="0" applyFont="1" applyBorder="1" applyAlignment="1" applyProtection="1">
      <alignment horizontal="right" vertical="center"/>
    </xf>
    <xf numFmtId="0" fontId="5" fillId="0" borderId="11" xfId="0" applyFont="1" applyBorder="1" applyAlignment="1" applyProtection="1">
      <alignment horizontal="right" vertical="center"/>
    </xf>
    <xf numFmtId="177" fontId="5" fillId="0" borderId="11" xfId="0" applyNumberFormat="1" applyFont="1" applyBorder="1" applyAlignment="1" applyProtection="1">
      <alignment horizontal="right" vertical="center"/>
    </xf>
    <xf numFmtId="178" fontId="5" fillId="0" borderId="11" xfId="0" applyNumberFormat="1" applyFont="1" applyBorder="1" applyAlignment="1" applyProtection="1">
      <alignment horizontal="right" vertical="center"/>
    </xf>
    <xf numFmtId="38" fontId="5" fillId="0" borderId="15" xfId="1" applyFont="1" applyBorder="1" applyAlignment="1" applyProtection="1">
      <alignment horizontal="right" vertical="center"/>
    </xf>
    <xf numFmtId="177" fontId="5" fillId="0" borderId="11" xfId="1" applyNumberFormat="1" applyFont="1" applyBorder="1" applyAlignment="1" applyProtection="1">
      <alignment horizontal="right" vertical="center"/>
    </xf>
    <xf numFmtId="0" fontId="5" fillId="2" borderId="1" xfId="0" applyFont="1" applyFill="1" applyBorder="1" applyAlignment="1" applyProtection="1">
      <alignment horizontal="center" vertical="center"/>
    </xf>
    <xf numFmtId="38" fontId="5" fillId="0" borderId="1" xfId="0" applyNumberFormat="1" applyFont="1" applyBorder="1" applyAlignment="1" applyProtection="1">
      <alignment horizontal="right" vertical="center" shrinkToFit="1"/>
    </xf>
    <xf numFmtId="180" fontId="5" fillId="4" borderId="1" xfId="0" applyNumberFormat="1" applyFont="1" applyFill="1" applyBorder="1" applyAlignment="1" applyProtection="1">
      <alignment horizontal="right" vertical="center" shrinkToFit="1"/>
    </xf>
    <xf numFmtId="9" fontId="5" fillId="2" borderId="16" xfId="2" applyFont="1" applyFill="1" applyBorder="1" applyAlignment="1" applyProtection="1">
      <alignment horizontal="center" vertical="center"/>
    </xf>
    <xf numFmtId="9" fontId="5" fillId="8" borderId="17" xfId="2" applyFont="1" applyFill="1" applyBorder="1" applyAlignment="1" applyProtection="1">
      <alignment vertical="center"/>
    </xf>
    <xf numFmtId="9" fontId="5" fillId="8" borderId="18" xfId="2" applyFont="1" applyFill="1" applyBorder="1" applyAlignment="1" applyProtection="1">
      <alignment vertical="center"/>
    </xf>
    <xf numFmtId="0" fontId="5" fillId="2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 applyProtection="1">
      <alignment horizontal="center" vertical="center"/>
    </xf>
    <xf numFmtId="0" fontId="15" fillId="0" borderId="0" xfId="0" applyFont="1" applyFill="1" applyAlignment="1" applyProtection="1">
      <alignment horizontal="center" vertical="center"/>
    </xf>
    <xf numFmtId="0" fontId="10" fillId="6" borderId="3" xfId="0" applyFont="1" applyFill="1" applyBorder="1" applyAlignment="1" applyProtection="1">
      <alignment horizontal="right" vertical="center"/>
    </xf>
    <xf numFmtId="9" fontId="10" fillId="6" borderId="3" xfId="0" applyNumberFormat="1" applyFont="1" applyFill="1" applyBorder="1" applyAlignment="1" applyProtection="1">
      <alignment horizontal="right" vertical="center"/>
    </xf>
    <xf numFmtId="177" fontId="10" fillId="6" borderId="3" xfId="0" applyNumberFormat="1" applyFont="1" applyFill="1" applyBorder="1" applyAlignment="1" applyProtection="1">
      <alignment horizontal="right" vertical="center"/>
    </xf>
    <xf numFmtId="178" fontId="10" fillId="6" borderId="3" xfId="0" applyNumberFormat="1" applyFont="1" applyFill="1" applyBorder="1" applyAlignment="1" applyProtection="1">
      <alignment horizontal="right" vertical="center"/>
    </xf>
    <xf numFmtId="38" fontId="10" fillId="6" borderId="3" xfId="1" applyFont="1" applyFill="1" applyBorder="1" applyAlignment="1" applyProtection="1">
      <alignment horizontal="right" vertical="center"/>
    </xf>
    <xf numFmtId="177" fontId="10" fillId="6" borderId="3" xfId="1" applyNumberFormat="1" applyFont="1" applyFill="1" applyBorder="1" applyAlignment="1" applyProtection="1">
      <alignment horizontal="right" vertical="center"/>
    </xf>
    <xf numFmtId="176" fontId="10" fillId="6" borderId="3" xfId="0" applyNumberFormat="1" applyFont="1" applyFill="1" applyBorder="1" applyAlignment="1" applyProtection="1">
      <alignment horizontal="right" vertical="center" wrapText="1"/>
    </xf>
    <xf numFmtId="181" fontId="10" fillId="6" borderId="3" xfId="0" applyNumberFormat="1" applyFont="1" applyFill="1" applyBorder="1" applyAlignment="1" applyProtection="1">
      <alignment horizontal="right" vertical="center"/>
    </xf>
    <xf numFmtId="0" fontId="5" fillId="3" borderId="19" xfId="0" applyFont="1" applyFill="1" applyBorder="1" applyAlignment="1" applyProtection="1">
      <alignment vertical="center" wrapText="1"/>
      <protection locked="0"/>
    </xf>
    <xf numFmtId="0" fontId="5" fillId="3" borderId="19" xfId="0" applyFont="1" applyFill="1" applyBorder="1" applyAlignment="1" applyProtection="1">
      <alignment vertical="center"/>
      <protection locked="0"/>
    </xf>
    <xf numFmtId="9" fontId="10" fillId="7" borderId="4" xfId="0" applyNumberFormat="1" applyFont="1" applyFill="1" applyBorder="1" applyAlignment="1" applyProtection="1">
      <alignment horizontal="right" vertical="center"/>
    </xf>
    <xf numFmtId="177" fontId="5" fillId="3" borderId="19" xfId="0" applyNumberFormat="1" applyFont="1" applyFill="1" applyBorder="1" applyAlignment="1" applyProtection="1">
      <alignment vertical="center"/>
      <protection locked="0"/>
    </xf>
    <xf numFmtId="178" fontId="5" fillId="3" borderId="19" xfId="0" applyNumberFormat="1" applyFont="1" applyFill="1" applyBorder="1" applyAlignment="1" applyProtection="1">
      <alignment vertical="center"/>
      <protection locked="0"/>
    </xf>
    <xf numFmtId="38" fontId="5" fillId="3" borderId="19" xfId="1" applyFont="1" applyFill="1" applyBorder="1" applyAlignment="1" applyProtection="1">
      <alignment horizontal="right" vertical="center"/>
      <protection locked="0"/>
    </xf>
    <xf numFmtId="38" fontId="5" fillId="0" borderId="4" xfId="1" applyFont="1" applyFill="1" applyBorder="1" applyAlignment="1" applyProtection="1">
      <alignment horizontal="right" vertical="center"/>
    </xf>
    <xf numFmtId="177" fontId="5" fillId="3" borderId="19" xfId="1" applyNumberFormat="1" applyFont="1" applyFill="1" applyBorder="1" applyAlignment="1" applyProtection="1">
      <alignment horizontal="right" vertical="center"/>
      <protection locked="0"/>
    </xf>
    <xf numFmtId="38" fontId="5" fillId="0" borderId="2" xfId="1" applyFont="1" applyFill="1" applyBorder="1" applyAlignment="1" applyProtection="1">
      <alignment horizontal="right" vertical="center"/>
    </xf>
    <xf numFmtId="176" fontId="5" fillId="0" borderId="1" xfId="0" applyNumberFormat="1" applyFont="1" applyBorder="1" applyAlignment="1" applyProtection="1">
      <alignment horizontal="right" vertical="center"/>
    </xf>
    <xf numFmtId="181" fontId="5" fillId="3" borderId="19" xfId="0" applyNumberFormat="1" applyFont="1" applyFill="1" applyBorder="1" applyAlignment="1" applyProtection="1">
      <alignment vertical="center"/>
      <protection locked="0"/>
    </xf>
    <xf numFmtId="182" fontId="5" fillId="3" borderId="19" xfId="0" applyNumberFormat="1" applyFont="1" applyFill="1" applyBorder="1" applyAlignment="1" applyProtection="1">
      <alignment vertical="center"/>
      <protection locked="0"/>
    </xf>
    <xf numFmtId="176" fontId="5" fillId="0" borderId="3" xfId="0" applyNumberFormat="1" applyFont="1" applyBorder="1" applyAlignment="1" applyProtection="1">
      <alignment vertical="center"/>
    </xf>
    <xf numFmtId="179" fontId="5" fillId="0" borderId="3" xfId="0" applyNumberFormat="1" applyFont="1" applyBorder="1" applyAlignment="1" applyProtection="1">
      <alignment vertical="center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12" xfId="0" applyFont="1" applyFill="1" applyBorder="1" applyAlignment="1" applyProtection="1">
      <alignment horizontal="center" vertical="center" wrapText="1"/>
    </xf>
    <xf numFmtId="0" fontId="5" fillId="2" borderId="13" xfId="0" applyFont="1" applyFill="1" applyBorder="1" applyAlignment="1" applyProtection="1">
      <alignment horizontal="center" vertical="center" wrapText="1"/>
    </xf>
    <xf numFmtId="0" fontId="5" fillId="2" borderId="5" xfId="0" applyFont="1" applyFill="1" applyBorder="1" applyAlignment="1" applyProtection="1">
      <alignment horizontal="left" vertical="top"/>
    </xf>
    <xf numFmtId="0" fontId="5" fillId="2" borderId="7" xfId="0" applyFont="1" applyFill="1" applyBorder="1" applyAlignment="1" applyProtection="1">
      <alignment horizontal="left" vertical="top"/>
    </xf>
    <xf numFmtId="0" fontId="5" fillId="2" borderId="8" xfId="0" applyFont="1" applyFill="1" applyBorder="1" applyAlignment="1" applyProtection="1">
      <alignment horizontal="left" vertical="top"/>
    </xf>
    <xf numFmtId="0" fontId="5" fillId="2" borderId="9" xfId="0" applyFont="1" applyFill="1" applyBorder="1" applyAlignment="1" applyProtection="1">
      <alignment horizontal="left" vertical="top"/>
    </xf>
    <xf numFmtId="0" fontId="5" fillId="2" borderId="1" xfId="0" applyFont="1" applyFill="1" applyBorder="1" applyAlignment="1" applyProtection="1">
      <alignment horizontal="center" vertical="top"/>
    </xf>
    <xf numFmtId="0" fontId="5" fillId="2" borderId="4" xfId="0" applyFont="1" applyFill="1" applyBorder="1" applyAlignment="1" applyProtection="1">
      <alignment horizontal="center" vertical="top"/>
    </xf>
    <xf numFmtId="0" fontId="5" fillId="2" borderId="2" xfId="0" applyFont="1" applyFill="1" applyBorder="1" applyAlignment="1" applyProtection="1">
      <alignment horizontal="center" vertical="top"/>
    </xf>
    <xf numFmtId="0" fontId="5" fillId="2" borderId="3" xfId="0" applyFont="1" applyFill="1" applyBorder="1" applyAlignment="1" applyProtection="1">
      <alignment horizontal="center"/>
    </xf>
    <xf numFmtId="0" fontId="5" fillId="3" borderId="5" xfId="0" applyFont="1" applyFill="1" applyBorder="1" applyAlignment="1" applyProtection="1">
      <alignment horizontal="center" vertical="top"/>
      <protection locked="0"/>
    </xf>
    <xf numFmtId="0" fontId="5" fillId="3" borderId="6" xfId="0" applyFont="1" applyFill="1" applyBorder="1" applyAlignment="1" applyProtection="1">
      <alignment horizontal="center" vertical="top"/>
      <protection locked="0"/>
    </xf>
    <xf numFmtId="0" fontId="5" fillId="3" borderId="7" xfId="0" applyFont="1" applyFill="1" applyBorder="1" applyAlignment="1" applyProtection="1">
      <alignment horizontal="center" vertical="top"/>
      <protection locked="0"/>
    </xf>
    <xf numFmtId="0" fontId="5" fillId="3" borderId="8" xfId="0" applyFont="1" applyFill="1" applyBorder="1" applyAlignment="1" applyProtection="1">
      <alignment horizontal="center" vertical="top"/>
      <protection locked="0"/>
    </xf>
    <xf numFmtId="0" fontId="5" fillId="3" borderId="10" xfId="0" applyFont="1" applyFill="1" applyBorder="1" applyAlignment="1" applyProtection="1">
      <alignment horizontal="center" vertical="top"/>
      <protection locked="0"/>
    </xf>
    <xf numFmtId="0" fontId="5" fillId="3" borderId="9" xfId="0" applyFont="1" applyFill="1" applyBorder="1" applyAlignment="1" applyProtection="1">
      <alignment horizontal="center" vertical="top"/>
      <protection locked="0"/>
    </xf>
    <xf numFmtId="0" fontId="5" fillId="2" borderId="1" xfId="0" applyFont="1" applyFill="1" applyBorder="1" applyAlignment="1" applyProtection="1">
      <alignment horizontal="center"/>
    </xf>
    <xf numFmtId="0" fontId="5" fillId="2" borderId="2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 vertical="top" wrapText="1"/>
    </xf>
    <xf numFmtId="0" fontId="5" fillId="2" borderId="2" xfId="0" applyFont="1" applyFill="1" applyBorder="1" applyAlignment="1" applyProtection="1">
      <alignment horizontal="center" vertical="top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center" shrinkToFit="1"/>
    </xf>
    <xf numFmtId="0" fontId="5" fillId="2" borderId="2" xfId="0" applyFont="1" applyFill="1" applyBorder="1" applyAlignment="1" applyProtection="1">
      <alignment horizontal="center" shrinkToFit="1"/>
    </xf>
    <xf numFmtId="0" fontId="5" fillId="0" borderId="5" xfId="0" applyFont="1" applyBorder="1" applyAlignment="1" applyProtection="1">
      <alignment horizontal="center" vertical="center" wrapText="1"/>
    </xf>
    <xf numFmtId="0" fontId="5" fillId="0" borderId="6" xfId="0" applyFont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</xf>
    <xf numFmtId="0" fontId="5" fillId="0" borderId="8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shrinkToFit="1"/>
    </xf>
    <xf numFmtId="0" fontId="5" fillId="2" borderId="9" xfId="0" applyFont="1" applyFill="1" applyBorder="1" applyAlignment="1" applyProtection="1">
      <alignment horizontal="center" shrinkToFit="1"/>
    </xf>
    <xf numFmtId="0" fontId="14" fillId="0" borderId="0" xfId="0" applyFont="1" applyAlignment="1" applyProtection="1">
      <alignment horizontal="left" vertical="center"/>
    </xf>
  </cellXfs>
  <cellStyles count="3">
    <cellStyle name="パーセント" xfId="2" builtinId="5"/>
    <cellStyle name="桁区切り" xfId="1" builtinId="6"/>
    <cellStyle name="標準" xfId="0" builtinId="0"/>
  </cellStyles>
  <dxfs count="5">
    <dxf>
      <fill>
        <patternFill>
          <bgColor rgb="FFFF4B4B"/>
        </patternFill>
      </fill>
    </dxf>
    <dxf>
      <fill>
        <patternFill>
          <bgColor rgb="FFFF4B4B"/>
        </patternFill>
      </fill>
    </dxf>
    <dxf>
      <fill>
        <patternFill>
          <bgColor rgb="FFFF9696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14750</xdr:colOff>
      <xdr:row>8</xdr:row>
      <xdr:rowOff>169474</xdr:rowOff>
    </xdr:from>
    <xdr:to>
      <xdr:col>6</xdr:col>
      <xdr:colOff>17318</xdr:colOff>
      <xdr:row>10</xdr:row>
      <xdr:rowOff>190500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EFFDFED-8994-4EED-9288-6F62C2E3D365}"/>
            </a:ext>
          </a:extLst>
        </xdr:cNvPr>
        <xdr:cNvSpPr txBox="1"/>
      </xdr:nvSpPr>
      <xdr:spPr>
        <a:xfrm>
          <a:off x="3201295" y="1814701"/>
          <a:ext cx="1388023" cy="367390"/>
        </a:xfrm>
        <a:prstGeom prst="rect">
          <a:avLst/>
        </a:prstGeom>
        <a:solidFill>
          <a:srgbClr val="FFF2CC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64CA6-E6BA-4BE0-B678-35915F00DA58}">
  <dimension ref="A1:AH23"/>
  <sheetViews>
    <sheetView tabSelected="1" zoomScale="70" zoomScaleNormal="70" workbookViewId="0">
      <selection activeCell="C20" sqref="C20"/>
    </sheetView>
  </sheetViews>
  <sheetFormatPr defaultColWidth="9" defaultRowHeight="12.6"/>
  <cols>
    <col min="1" max="1" width="2.59765625" style="2" customWidth="1"/>
    <col min="2" max="2" width="9" style="2"/>
    <col min="3" max="3" width="21" style="2" customWidth="1"/>
    <col min="4" max="6" width="9.09765625" style="2" bestFit="1" customWidth="1"/>
    <col min="7" max="7" width="9.8984375" style="2" bestFit="1" customWidth="1"/>
    <col min="8" max="8" width="10.59765625" style="2" customWidth="1"/>
    <col min="9" max="16" width="9.09765625" style="2" bestFit="1" customWidth="1"/>
    <col min="17" max="17" width="9.8984375" style="2" bestFit="1" customWidth="1"/>
    <col min="18" max="18" width="9.09765625" style="2" customWidth="1"/>
    <col min="19" max="19" width="17.3984375" style="2" customWidth="1"/>
    <col min="20" max="22" width="9.09765625" style="2" bestFit="1" customWidth="1"/>
    <col min="23" max="23" width="8.796875" style="2" bestFit="1" customWidth="1"/>
    <col min="24" max="24" width="11.796875" style="2" bestFit="1" customWidth="1"/>
    <col min="25" max="26" width="9.09765625" style="2" bestFit="1" customWidth="1"/>
    <col min="27" max="27" width="9.796875" style="2" customWidth="1"/>
    <col min="28" max="28" width="9.3984375" style="2" bestFit="1" customWidth="1"/>
    <col min="29" max="29" width="9.5" style="2" customWidth="1"/>
    <col min="30" max="32" width="9.09765625" style="2" bestFit="1" customWidth="1"/>
    <col min="33" max="16384" width="9" style="2"/>
  </cols>
  <sheetData>
    <row r="1" spans="1:34" ht="21">
      <c r="A1" s="5" t="s">
        <v>44</v>
      </c>
      <c r="B1" s="6"/>
      <c r="C1" s="6"/>
      <c r="D1" s="6"/>
      <c r="E1" s="6"/>
      <c r="F1" s="6"/>
      <c r="G1" s="6"/>
      <c r="H1" s="6"/>
      <c r="I1" s="7"/>
      <c r="J1" s="6"/>
      <c r="K1" s="6"/>
      <c r="L1" s="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</row>
    <row r="2" spans="1:34" ht="13.2" thickBo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4">
      <c r="A3" s="6"/>
      <c r="B3" s="104" t="s">
        <v>0</v>
      </c>
      <c r="C3" s="105"/>
      <c r="D3" s="9" t="s">
        <v>1</v>
      </c>
      <c r="E3" s="10" t="s">
        <v>2</v>
      </c>
      <c r="F3" s="10" t="s">
        <v>3</v>
      </c>
      <c r="G3" s="56" t="s">
        <v>4</v>
      </c>
      <c r="H3" s="59" t="s">
        <v>5</v>
      </c>
      <c r="I3" s="11"/>
      <c r="J3" s="11"/>
      <c r="K3" s="6"/>
      <c r="L3" s="6"/>
      <c r="M3" s="94" t="s">
        <v>6</v>
      </c>
      <c r="N3" s="95"/>
      <c r="O3" s="95"/>
      <c r="P3" s="95"/>
      <c r="Q3" s="95"/>
      <c r="R3" s="95"/>
      <c r="S3" s="95"/>
      <c r="T3" s="95"/>
      <c r="U3" s="95"/>
      <c r="V3" s="96"/>
      <c r="W3" s="6"/>
      <c r="X3" s="6"/>
      <c r="Y3" s="6"/>
      <c r="Z3" s="6"/>
      <c r="AA3" s="6"/>
      <c r="AB3" s="6"/>
      <c r="AC3" s="6"/>
      <c r="AD3" s="6"/>
      <c r="AE3" s="6"/>
      <c r="AF3" s="6"/>
    </row>
    <row r="4" spans="1:34" ht="28.5" customHeight="1">
      <c r="A4" s="6"/>
      <c r="B4" s="106" t="s">
        <v>7</v>
      </c>
      <c r="C4" s="107"/>
      <c r="D4" s="9" t="s">
        <v>8</v>
      </c>
      <c r="E4" s="43">
        <f>Q19</f>
        <v>0</v>
      </c>
      <c r="F4" s="43">
        <f>AE19</f>
        <v>0</v>
      </c>
      <c r="G4" s="57">
        <f>E4-F4</f>
        <v>0</v>
      </c>
      <c r="H4" s="60">
        <f>IF(OR(E4=0,G4=0),0,G4/E4)</f>
        <v>0</v>
      </c>
      <c r="I4" s="11"/>
      <c r="J4" s="64"/>
      <c r="K4" s="6"/>
      <c r="L4" s="6"/>
      <c r="M4" s="98"/>
      <c r="N4" s="99"/>
      <c r="O4" s="99"/>
      <c r="P4" s="99"/>
      <c r="Q4" s="99"/>
      <c r="R4" s="99"/>
      <c r="S4" s="99"/>
      <c r="T4" s="99"/>
      <c r="U4" s="99"/>
      <c r="V4" s="100"/>
      <c r="W4" s="6"/>
      <c r="X4" s="12"/>
      <c r="Y4" s="6"/>
      <c r="Z4" s="6"/>
      <c r="AA4" s="6"/>
      <c r="AB4" s="6"/>
      <c r="AC4" s="6"/>
      <c r="AD4" s="12"/>
      <c r="AE4" s="6"/>
      <c r="AF4" s="6"/>
    </row>
    <row r="5" spans="1:34" ht="27" customHeight="1" thickBot="1">
      <c r="A5" s="6"/>
      <c r="B5" s="108" t="s">
        <v>9</v>
      </c>
      <c r="C5" s="109"/>
      <c r="D5" s="13" t="s">
        <v>10</v>
      </c>
      <c r="E5" s="44">
        <f>R19</f>
        <v>0</v>
      </c>
      <c r="F5" s="44">
        <f>AF19</f>
        <v>0</v>
      </c>
      <c r="G5" s="58">
        <f>E5-F5</f>
        <v>0</v>
      </c>
      <c r="H5" s="61">
        <f>IF(OR(E5=0,G5=0),0,G5/E5)</f>
        <v>0</v>
      </c>
      <c r="I5" s="11"/>
      <c r="J5" s="11"/>
      <c r="K5" s="6"/>
      <c r="L5" s="6"/>
      <c r="M5" s="101"/>
      <c r="N5" s="102"/>
      <c r="O5" s="102"/>
      <c r="P5" s="102"/>
      <c r="Q5" s="102"/>
      <c r="R5" s="102"/>
      <c r="S5" s="102"/>
      <c r="T5" s="102"/>
      <c r="U5" s="102"/>
      <c r="V5" s="103"/>
      <c r="W5" s="6"/>
      <c r="X5" s="12"/>
      <c r="Y5" s="6"/>
      <c r="Z5" s="6"/>
      <c r="AA5" s="6"/>
      <c r="AB5" s="6"/>
      <c r="AC5" s="6"/>
      <c r="AD5" s="12"/>
      <c r="AE5" s="6"/>
      <c r="AF5" s="6"/>
    </row>
    <row r="6" spans="1:3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97" t="s">
        <v>11</v>
      </c>
      <c r="N6" s="97"/>
      <c r="O6" s="97"/>
      <c r="P6" s="97"/>
      <c r="Q6" s="97"/>
      <c r="R6" s="97"/>
      <c r="S6" s="97"/>
      <c r="T6" s="97"/>
      <c r="U6" s="97"/>
      <c r="V6" s="97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4" ht="13.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110" t="s">
        <v>0</v>
      </c>
      <c r="N7" s="111"/>
      <c r="O7" s="9" t="s">
        <v>12</v>
      </c>
      <c r="P7" s="9" t="s">
        <v>13</v>
      </c>
      <c r="Q7" s="112" t="str">
        <f>IF(OR(OR(O8="",P8=""),AND(O8="なし",P8="なし")),"ー",IF(COUNTIF(O8:P8,"増加")&gt;0,"やむを得ず増加する場合は特記事項欄に理由を記載してください。","減少する理由を特記事項欄に記載してください。"))</f>
        <v>ー</v>
      </c>
      <c r="R7" s="113"/>
      <c r="S7" s="113"/>
      <c r="T7" s="113"/>
      <c r="U7" s="113"/>
      <c r="V7" s="114"/>
      <c r="W7" s="6"/>
      <c r="X7" s="6"/>
      <c r="Y7" s="6"/>
      <c r="Z7" s="6"/>
      <c r="AA7" s="6"/>
      <c r="AB7" s="6"/>
      <c r="AC7" s="6"/>
      <c r="AD7" s="6"/>
      <c r="AE7" s="6"/>
      <c r="AF7" s="6"/>
    </row>
    <row r="8" spans="1:3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18" t="s">
        <v>14</v>
      </c>
      <c r="N8" s="119"/>
      <c r="O8" s="15" t="str">
        <f>IF(OR(G19=0,U19=0),"",IF(G19=U19,"なし",IF(G19&gt;U19,"減少","増加")))</f>
        <v/>
      </c>
      <c r="P8" s="15" t="str">
        <f>IF(OR(L19=0,Z19=0),"",IF(L19=Z19,"なし",IF(L19&gt;Z19,"減少","増加")))</f>
        <v/>
      </c>
      <c r="Q8" s="115"/>
      <c r="R8" s="116"/>
      <c r="S8" s="116"/>
      <c r="T8" s="116"/>
      <c r="U8" s="116"/>
      <c r="V8" s="117"/>
      <c r="W8" s="6"/>
      <c r="X8" s="6"/>
      <c r="Y8" s="6"/>
      <c r="Z8" s="6"/>
      <c r="AA8" s="6"/>
      <c r="AB8" s="6"/>
      <c r="AC8" s="6"/>
      <c r="AD8" s="6"/>
      <c r="AE8" s="6"/>
      <c r="AF8" s="6"/>
    </row>
    <row r="9" spans="1:3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/>
      <c r="N9" s="6"/>
      <c r="O9" s="6"/>
      <c r="P9" s="16"/>
      <c r="Q9" s="16"/>
      <c r="R9" s="16"/>
      <c r="S9" s="16"/>
      <c r="T9" s="16"/>
      <c r="U9" s="16"/>
      <c r="V9" s="16"/>
      <c r="W9" s="6"/>
      <c r="X9" s="6"/>
      <c r="Y9" s="6"/>
      <c r="Z9" s="6"/>
      <c r="AA9" s="6"/>
      <c r="AB9" s="6"/>
      <c r="AC9" s="6"/>
      <c r="AD9" s="6"/>
      <c r="AE9" s="6"/>
      <c r="AF9" s="6"/>
    </row>
    <row r="10" spans="1:34">
      <c r="A10" s="6"/>
      <c r="B10" s="10" t="s">
        <v>0</v>
      </c>
      <c r="C10" s="10" t="s">
        <v>15</v>
      </c>
      <c r="D10" s="6"/>
      <c r="E10" s="6"/>
      <c r="F10" s="6"/>
      <c r="G10" s="120" t="s">
        <v>52</v>
      </c>
      <c r="H10" s="120"/>
      <c r="I10" s="120"/>
      <c r="J10" s="120"/>
      <c r="K10" s="120"/>
      <c r="L10" s="120"/>
      <c r="M10" s="120"/>
      <c r="N10" s="120"/>
      <c r="O10" s="120"/>
      <c r="P10" s="120"/>
      <c r="Q10" s="120"/>
      <c r="R10" s="120"/>
      <c r="S10" s="120"/>
      <c r="T10" s="120"/>
      <c r="U10" s="120"/>
      <c r="V10" s="120"/>
      <c r="W10" s="120"/>
      <c r="X10" s="120"/>
      <c r="Y10" s="120"/>
      <c r="Z10" s="120"/>
      <c r="AA10" s="120"/>
      <c r="AB10" s="120"/>
      <c r="AC10" s="120"/>
      <c r="AD10" s="120"/>
      <c r="AE10" s="120"/>
      <c r="AF10" s="120"/>
    </row>
    <row r="11" spans="1:34" ht="15">
      <c r="A11" s="6"/>
      <c r="B11" s="17" t="s">
        <v>32</v>
      </c>
      <c r="C11" s="18">
        <v>0.25</v>
      </c>
      <c r="D11" s="6"/>
      <c r="E11" s="6"/>
      <c r="F11" s="6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</row>
    <row r="12" spans="1:34" ht="15">
      <c r="A12" s="6"/>
      <c r="B12" s="17" t="s">
        <v>33</v>
      </c>
      <c r="C12" s="18">
        <v>0.39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</row>
    <row r="13" spans="1:34" ht="28.5" customHeight="1">
      <c r="A13" s="19" t="s">
        <v>16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20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</row>
    <row r="14" spans="1:34">
      <c r="A14" s="6"/>
      <c r="B14" s="87" t="s">
        <v>0</v>
      </c>
      <c r="C14" s="21" t="s">
        <v>2</v>
      </c>
      <c r="D14" s="22"/>
      <c r="E14" s="22"/>
      <c r="F14" s="22"/>
      <c r="G14" s="22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4"/>
      <c r="S14" s="25" t="s">
        <v>17</v>
      </c>
      <c r="T14" s="26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90" t="s">
        <v>18</v>
      </c>
      <c r="AH14" s="91"/>
    </row>
    <row r="15" spans="1:34">
      <c r="A15" s="6"/>
      <c r="B15" s="88"/>
      <c r="C15" s="28"/>
      <c r="D15" s="29"/>
      <c r="E15" s="29"/>
      <c r="F15" s="30"/>
      <c r="G15" s="31" t="s">
        <v>12</v>
      </c>
      <c r="H15" s="32"/>
      <c r="I15" s="33"/>
      <c r="J15" s="33"/>
      <c r="K15" s="33"/>
      <c r="L15" s="31" t="s">
        <v>13</v>
      </c>
      <c r="M15" s="32"/>
      <c r="N15" s="33"/>
      <c r="O15" s="33"/>
      <c r="P15" s="33"/>
      <c r="Q15" s="31" t="s">
        <v>19</v>
      </c>
      <c r="R15" s="33"/>
      <c r="S15" s="34"/>
      <c r="T15" s="35"/>
      <c r="U15" s="36" t="s">
        <v>12</v>
      </c>
      <c r="V15" s="37"/>
      <c r="W15" s="37"/>
      <c r="X15" s="37"/>
      <c r="Y15" s="27"/>
      <c r="Z15" s="36" t="s">
        <v>13</v>
      </c>
      <c r="AA15" s="37"/>
      <c r="AB15" s="37"/>
      <c r="AC15" s="37"/>
      <c r="AD15" s="27"/>
      <c r="AE15" s="36" t="s">
        <v>19</v>
      </c>
      <c r="AF15" s="27"/>
      <c r="AG15" s="92"/>
      <c r="AH15" s="93"/>
    </row>
    <row r="16" spans="1:34" ht="50.4">
      <c r="A16" s="6"/>
      <c r="B16" s="89"/>
      <c r="C16" s="38" t="s">
        <v>51</v>
      </c>
      <c r="D16" s="38" t="s">
        <v>20</v>
      </c>
      <c r="E16" s="38" t="s">
        <v>35</v>
      </c>
      <c r="F16" s="38" t="s">
        <v>21</v>
      </c>
      <c r="G16" s="38" t="s">
        <v>22</v>
      </c>
      <c r="H16" s="38" t="s">
        <v>37</v>
      </c>
      <c r="I16" s="38" t="s">
        <v>45</v>
      </c>
      <c r="J16" s="38" t="s">
        <v>38</v>
      </c>
      <c r="K16" s="38" t="s">
        <v>39</v>
      </c>
      <c r="L16" s="38" t="s">
        <v>22</v>
      </c>
      <c r="M16" s="38" t="s">
        <v>37</v>
      </c>
      <c r="N16" s="38" t="s">
        <v>45</v>
      </c>
      <c r="O16" s="38" t="s">
        <v>38</v>
      </c>
      <c r="P16" s="38" t="s">
        <v>39</v>
      </c>
      <c r="Q16" s="38" t="s">
        <v>40</v>
      </c>
      <c r="R16" s="38" t="s">
        <v>41</v>
      </c>
      <c r="S16" s="39" t="s">
        <v>51</v>
      </c>
      <c r="T16" s="39" t="s">
        <v>35</v>
      </c>
      <c r="U16" s="39" t="s">
        <v>22</v>
      </c>
      <c r="V16" s="39" t="s">
        <v>37</v>
      </c>
      <c r="W16" s="39" t="s">
        <v>45</v>
      </c>
      <c r="X16" s="39" t="s">
        <v>38</v>
      </c>
      <c r="Y16" s="39" t="s">
        <v>39</v>
      </c>
      <c r="Z16" s="39" t="s">
        <v>22</v>
      </c>
      <c r="AA16" s="39" t="s">
        <v>37</v>
      </c>
      <c r="AB16" s="39" t="s">
        <v>45</v>
      </c>
      <c r="AC16" s="39" t="s">
        <v>38</v>
      </c>
      <c r="AD16" s="39" t="s">
        <v>46</v>
      </c>
      <c r="AE16" s="39" t="s">
        <v>40</v>
      </c>
      <c r="AF16" s="39" t="s">
        <v>41</v>
      </c>
      <c r="AG16" s="40" t="s">
        <v>42</v>
      </c>
      <c r="AH16" s="40" t="s">
        <v>43</v>
      </c>
    </row>
    <row r="17" spans="1:34" s="45" customFormat="1" ht="25.5" customHeight="1">
      <c r="B17" s="46" t="s">
        <v>1</v>
      </c>
      <c r="C17" s="48"/>
      <c r="D17" s="48" t="s">
        <v>50</v>
      </c>
      <c r="E17" s="48" t="s">
        <v>23</v>
      </c>
      <c r="F17" s="48" t="s">
        <v>49</v>
      </c>
      <c r="G17" s="48" t="s">
        <v>24</v>
      </c>
      <c r="H17" s="48" t="s">
        <v>25</v>
      </c>
      <c r="I17" s="48" t="s">
        <v>48</v>
      </c>
      <c r="J17" s="48" t="s">
        <v>47</v>
      </c>
      <c r="K17" s="48" t="s">
        <v>26</v>
      </c>
      <c r="L17" s="48" t="s">
        <v>24</v>
      </c>
      <c r="M17" s="48" t="s">
        <v>25</v>
      </c>
      <c r="N17" s="48" t="s">
        <v>48</v>
      </c>
      <c r="O17" s="48" t="s">
        <v>47</v>
      </c>
      <c r="P17" s="48" t="s">
        <v>26</v>
      </c>
      <c r="Q17" s="48" t="s">
        <v>8</v>
      </c>
      <c r="R17" s="49" t="s">
        <v>10</v>
      </c>
      <c r="S17" s="46"/>
      <c r="T17" s="46" t="s">
        <v>23</v>
      </c>
      <c r="U17" s="46" t="s">
        <v>53</v>
      </c>
      <c r="V17" s="46" t="s">
        <v>25</v>
      </c>
      <c r="W17" s="46" t="s">
        <v>48</v>
      </c>
      <c r="X17" s="46" t="s">
        <v>47</v>
      </c>
      <c r="Y17" s="46" t="s">
        <v>26</v>
      </c>
      <c r="Z17" s="46" t="s">
        <v>53</v>
      </c>
      <c r="AA17" s="46" t="s">
        <v>25</v>
      </c>
      <c r="AB17" s="46" t="s">
        <v>48</v>
      </c>
      <c r="AC17" s="46" t="s">
        <v>47</v>
      </c>
      <c r="AD17" s="46" t="s">
        <v>26</v>
      </c>
      <c r="AE17" s="46" t="s">
        <v>8</v>
      </c>
      <c r="AF17" s="47" t="s">
        <v>10</v>
      </c>
      <c r="AG17" s="46" t="s">
        <v>8</v>
      </c>
      <c r="AH17" s="47" t="s">
        <v>10</v>
      </c>
    </row>
    <row r="18" spans="1:34" ht="35.25" customHeight="1">
      <c r="A18" s="6"/>
      <c r="B18" s="63" t="s">
        <v>27</v>
      </c>
      <c r="C18" s="65" t="s">
        <v>34</v>
      </c>
      <c r="D18" s="65">
        <v>2010</v>
      </c>
      <c r="E18" s="65">
        <v>1</v>
      </c>
      <c r="F18" s="66">
        <f>IF(D18="",1,(2025-D18)*0.05+1)</f>
        <v>1.75</v>
      </c>
      <c r="G18" s="67">
        <v>14</v>
      </c>
      <c r="H18" s="68">
        <v>3.69</v>
      </c>
      <c r="I18" s="69">
        <v>11</v>
      </c>
      <c r="J18" s="69">
        <v>300</v>
      </c>
      <c r="K18" s="69">
        <f>I18*J18</f>
        <v>3300</v>
      </c>
      <c r="L18" s="70">
        <v>16</v>
      </c>
      <c r="M18" s="68">
        <v>3.5</v>
      </c>
      <c r="N18" s="69">
        <v>11</v>
      </c>
      <c r="O18" s="69">
        <v>300</v>
      </c>
      <c r="P18" s="69">
        <f>N18*O18</f>
        <v>3300</v>
      </c>
      <c r="Q18" s="69">
        <f>H18*F18*E18*K18*$C$11+M18*F18*E18*P18*$C$12</f>
        <v>13210.3125</v>
      </c>
      <c r="R18" s="71">
        <f>Q18*0.000416</f>
        <v>5.4954899999999993</v>
      </c>
      <c r="S18" s="65" t="s">
        <v>36</v>
      </c>
      <c r="T18" s="65">
        <v>1</v>
      </c>
      <c r="U18" s="67">
        <v>14</v>
      </c>
      <c r="V18" s="68">
        <v>3.69</v>
      </c>
      <c r="W18" s="72">
        <v>11</v>
      </c>
      <c r="X18" s="72">
        <v>300</v>
      </c>
      <c r="Y18" s="69">
        <v>3300</v>
      </c>
      <c r="Z18" s="70">
        <v>14</v>
      </c>
      <c r="AA18" s="68">
        <v>3.69</v>
      </c>
      <c r="AB18" s="72">
        <v>11</v>
      </c>
      <c r="AC18" s="72">
        <v>300</v>
      </c>
      <c r="AD18" s="69">
        <v>3300</v>
      </c>
      <c r="AE18" s="69">
        <f>V18*T18*Y18*$C$11+AA18*T18*AD18*$C$12</f>
        <v>7793.28</v>
      </c>
      <c r="AF18" s="71">
        <f>AE18*0.000416</f>
        <v>3.2420044799999999</v>
      </c>
      <c r="AG18" s="69">
        <f>Q18-AE18</f>
        <v>5417.0325000000003</v>
      </c>
      <c r="AH18" s="71">
        <f>R18-AF18</f>
        <v>2.2534855199999995</v>
      </c>
    </row>
    <row r="19" spans="1:34" ht="35.25" customHeight="1" thickBot="1">
      <c r="A19" s="6"/>
      <c r="B19" s="10" t="s">
        <v>28</v>
      </c>
      <c r="C19" s="50"/>
      <c r="D19" s="50"/>
      <c r="E19" s="51">
        <f>SUM(E20:E37)</f>
        <v>0</v>
      </c>
      <c r="F19" s="41"/>
      <c r="G19" s="52" cm="1">
        <f t="array" ref="G19">SUMPRODUCT($E20:$E$37*G$20:G$37)</f>
        <v>0</v>
      </c>
      <c r="H19" s="53">
        <f>SUMPRODUCT($E20:$E$37*H$20:H$37)</f>
        <v>0</v>
      </c>
      <c r="I19" s="54"/>
      <c r="J19" s="54"/>
      <c r="K19" s="3"/>
      <c r="L19" s="55">
        <f>SUMPRODUCT($E20:$E$37*L$20:L$37)</f>
        <v>0</v>
      </c>
      <c r="M19" s="53">
        <f>SUMPRODUCT($E20:$E$37*M$20:M$37)</f>
        <v>0</v>
      </c>
      <c r="N19" s="54"/>
      <c r="O19" s="54"/>
      <c r="P19" s="3"/>
      <c r="Q19" s="4">
        <f>SUM(Q20:Q37)</f>
        <v>0</v>
      </c>
      <c r="R19" s="14">
        <f>SUM(R20:R37)</f>
        <v>0</v>
      </c>
      <c r="S19" s="50"/>
      <c r="T19" s="51">
        <f>SUM(T20:T37)</f>
        <v>0</v>
      </c>
      <c r="U19" s="52">
        <f>SUMPRODUCT($T20:$T$37*U$20:U$37)</f>
        <v>0</v>
      </c>
      <c r="V19" s="53">
        <f>SUMPRODUCT($T20:$T$37*V$20:V$37)</f>
        <v>0</v>
      </c>
      <c r="W19" s="54"/>
      <c r="X19" s="54"/>
      <c r="Y19" s="3"/>
      <c r="Z19" s="52" cm="1">
        <f t="array" ref="Z19">SUMPRODUCT($T20:$T$37*Z$20:Z$37)</f>
        <v>0</v>
      </c>
      <c r="AA19" s="53" cm="1">
        <f t="array" ref="AA19">SUMPRODUCT($T20:$T$37*AA$20:AA$37)</f>
        <v>0</v>
      </c>
      <c r="AB19" s="54"/>
      <c r="AC19" s="54"/>
      <c r="AD19" s="3"/>
      <c r="AE19" s="4">
        <f>SUM(AE20:AE37)</f>
        <v>0</v>
      </c>
      <c r="AF19" s="14">
        <f>SUM(AF20:AF37)</f>
        <v>0</v>
      </c>
      <c r="AG19" s="4">
        <f>SUM(AG20:AG37)</f>
        <v>0</v>
      </c>
      <c r="AH19" s="42">
        <f>SUM(AH20:AH37)</f>
        <v>0</v>
      </c>
    </row>
    <row r="20" spans="1:34" ht="35.25" customHeight="1" thickBot="1">
      <c r="A20" s="1"/>
      <c r="B20" s="62" t="s">
        <v>29</v>
      </c>
      <c r="C20" s="73"/>
      <c r="D20" s="73"/>
      <c r="E20" s="74"/>
      <c r="F20" s="75">
        <f>IF(D20="",1,(2025-D20)*0.05+1)</f>
        <v>1</v>
      </c>
      <c r="G20" s="76"/>
      <c r="H20" s="77"/>
      <c r="I20" s="78"/>
      <c r="J20" s="78"/>
      <c r="K20" s="79">
        <f>I20*J20</f>
        <v>0</v>
      </c>
      <c r="L20" s="80"/>
      <c r="M20" s="77"/>
      <c r="N20" s="78"/>
      <c r="O20" s="78"/>
      <c r="P20" s="81">
        <f>N20*O20</f>
        <v>0</v>
      </c>
      <c r="Q20" s="4">
        <f t="shared" ref="Q20:Q22" si="0">H20*F20*E20*K20*$C$11+M20*F20*E20*P20*$C$12</f>
        <v>0</v>
      </c>
      <c r="R20" s="82">
        <f>Q20*0.000416</f>
        <v>0</v>
      </c>
      <c r="S20" s="73"/>
      <c r="T20" s="74"/>
      <c r="U20" s="76"/>
      <c r="V20" s="77"/>
      <c r="W20" s="77"/>
      <c r="X20" s="83"/>
      <c r="Y20" s="79">
        <f>W20*X20</f>
        <v>0</v>
      </c>
      <c r="Z20" s="80"/>
      <c r="AA20" s="77"/>
      <c r="AB20" s="77"/>
      <c r="AC20" s="84"/>
      <c r="AD20" s="79">
        <f>AB20*AC20</f>
        <v>0</v>
      </c>
      <c r="AE20" s="4">
        <f>V20*T20*Y20*$C$11+AA20*T20*AD20*$C$12</f>
        <v>0</v>
      </c>
      <c r="AF20" s="85">
        <f>AE20*0.000416</f>
        <v>0</v>
      </c>
      <c r="AG20" s="4">
        <f>Q20-AE20</f>
        <v>0</v>
      </c>
      <c r="AH20" s="86">
        <f t="shared" ref="AG20:AH22" si="1">R20-AF20</f>
        <v>0</v>
      </c>
    </row>
    <row r="21" spans="1:34" ht="35.25" customHeight="1" thickBot="1">
      <c r="A21" s="1"/>
      <c r="B21" s="62" t="s">
        <v>30</v>
      </c>
      <c r="C21" s="73"/>
      <c r="D21" s="73"/>
      <c r="E21" s="74"/>
      <c r="F21" s="75">
        <f>IF(D21="",1,(2025-D21)*0.05+1)</f>
        <v>1</v>
      </c>
      <c r="G21" s="76"/>
      <c r="H21" s="77"/>
      <c r="I21" s="78"/>
      <c r="J21" s="78"/>
      <c r="K21" s="79">
        <f t="shared" ref="K21:K22" si="2">I21*J21</f>
        <v>0</v>
      </c>
      <c r="L21" s="80"/>
      <c r="M21" s="77"/>
      <c r="N21" s="78"/>
      <c r="O21" s="78"/>
      <c r="P21" s="81">
        <f t="shared" ref="P21:P22" si="3">N21*O21</f>
        <v>0</v>
      </c>
      <c r="Q21" s="4">
        <f t="shared" si="0"/>
        <v>0</v>
      </c>
      <c r="R21" s="82">
        <f t="shared" ref="R21:R22" si="4">Q21*0.000416</f>
        <v>0</v>
      </c>
      <c r="S21" s="73"/>
      <c r="T21" s="74"/>
      <c r="U21" s="76"/>
      <c r="V21" s="77"/>
      <c r="W21" s="77"/>
      <c r="X21" s="77"/>
      <c r="Y21" s="79">
        <f t="shared" ref="Y21:Y22" si="5">W21*X21</f>
        <v>0</v>
      </c>
      <c r="Z21" s="80"/>
      <c r="AA21" s="77"/>
      <c r="AB21" s="77"/>
      <c r="AC21" s="77"/>
      <c r="AD21" s="81">
        <f>IF(P21=0,0,P21)</f>
        <v>0</v>
      </c>
      <c r="AE21" s="4">
        <f>V21*T21*Y21*$C$11+AA21*T21*AD21*$C$12</f>
        <v>0</v>
      </c>
      <c r="AF21" s="85">
        <f t="shared" ref="AF21:AF22" si="6">AE21*0.000416</f>
        <v>0</v>
      </c>
      <c r="AG21" s="4">
        <f t="shared" si="1"/>
        <v>0</v>
      </c>
      <c r="AH21" s="86">
        <f t="shared" si="1"/>
        <v>0</v>
      </c>
    </row>
    <row r="22" spans="1:34" ht="35.25" customHeight="1" thickBot="1">
      <c r="A22" s="1"/>
      <c r="B22" s="62" t="s">
        <v>31</v>
      </c>
      <c r="C22" s="73"/>
      <c r="D22" s="73"/>
      <c r="E22" s="74"/>
      <c r="F22" s="75">
        <f>IF(D22="",1,(2025-D22)*0.05+1)</f>
        <v>1</v>
      </c>
      <c r="G22" s="76"/>
      <c r="H22" s="77"/>
      <c r="I22" s="78"/>
      <c r="J22" s="78"/>
      <c r="K22" s="79">
        <f t="shared" si="2"/>
        <v>0</v>
      </c>
      <c r="L22" s="80"/>
      <c r="M22" s="77"/>
      <c r="N22" s="78"/>
      <c r="O22" s="78"/>
      <c r="P22" s="81">
        <f t="shared" si="3"/>
        <v>0</v>
      </c>
      <c r="Q22" s="4">
        <f t="shared" si="0"/>
        <v>0</v>
      </c>
      <c r="R22" s="82">
        <f t="shared" si="4"/>
        <v>0</v>
      </c>
      <c r="S22" s="73"/>
      <c r="T22" s="74"/>
      <c r="U22" s="76"/>
      <c r="V22" s="77"/>
      <c r="W22" s="77"/>
      <c r="X22" s="77"/>
      <c r="Y22" s="79">
        <f t="shared" si="5"/>
        <v>0</v>
      </c>
      <c r="Z22" s="80"/>
      <c r="AA22" s="77"/>
      <c r="AB22" s="77"/>
      <c r="AC22" s="77"/>
      <c r="AD22" s="81">
        <f>IF(P22=0,0,P22)</f>
        <v>0</v>
      </c>
      <c r="AE22" s="4">
        <f>V22*T22*Y22*$C$11+AA22*T22*AD22*$C$12</f>
        <v>0</v>
      </c>
      <c r="AF22" s="85">
        <f t="shared" si="6"/>
        <v>0</v>
      </c>
      <c r="AG22" s="4">
        <f t="shared" si="1"/>
        <v>0</v>
      </c>
      <c r="AH22" s="86">
        <f t="shared" si="1"/>
        <v>0</v>
      </c>
    </row>
    <row r="23" spans="1:34" ht="35.25" customHeight="1">
      <c r="Z23" s="11"/>
      <c r="AA23" s="11"/>
      <c r="AB23" s="11"/>
      <c r="AC23" s="11"/>
      <c r="AD23" s="11"/>
      <c r="AE23" s="11"/>
      <c r="AF23" s="11"/>
    </row>
  </sheetData>
  <sheetProtection algorithmName="SHA-512" hashValue="eXHwpbs1u7GOU2QZrnwHaY49j262Rkv2ayj81n8MLK9ArfCQY0EUka8YzVfvobdtZSs9Brlb+EAPlZONSga2QA==" saltValue="GLUnTK2r301ur47LNoPYuQ==" spinCount="100000" sheet="1" selectLockedCells="1"/>
  <mergeCells count="12">
    <mergeCell ref="B14:B16"/>
    <mergeCell ref="AG14:AH15"/>
    <mergeCell ref="M3:V3"/>
    <mergeCell ref="M6:V6"/>
    <mergeCell ref="M4:V5"/>
    <mergeCell ref="B3:C3"/>
    <mergeCell ref="B4:C4"/>
    <mergeCell ref="B5:C5"/>
    <mergeCell ref="M7:N7"/>
    <mergeCell ref="Q7:V8"/>
    <mergeCell ref="M8:N8"/>
    <mergeCell ref="G10:AF11"/>
  </mergeCells>
  <phoneticPr fontId="2"/>
  <conditionalFormatting sqref="C20:E22 G20:AH22">
    <cfRule type="expression" dxfId="4" priority="1">
      <formula>$F$1="なし"</formula>
    </cfRule>
  </conditionalFormatting>
  <conditionalFormatting sqref="H4:H5 C11:C12">
    <cfRule type="expression" dxfId="3" priority="5">
      <formula>$F$1="なし"</formula>
    </cfRule>
  </conditionalFormatting>
  <conditionalFormatting sqref="Q7">
    <cfRule type="cellIs" dxfId="2" priority="2" operator="notEqual">
      <formula>"ー"</formula>
    </cfRule>
  </conditionalFormatting>
  <conditionalFormatting sqref="U19">
    <cfRule type="cellIs" dxfId="1" priority="4" operator="greaterThan">
      <formula>$G$19</formula>
    </cfRule>
  </conditionalFormatting>
  <conditionalFormatting sqref="Z19">
    <cfRule type="cellIs" dxfId="0" priority="3" operator="greaterThan">
      <formula>$L$19</formula>
    </cfRule>
  </conditionalFormatting>
  <dataValidations disablePrompts="1" count="1">
    <dataValidation type="whole" allowBlank="1" showInputMessage="1" showErrorMessage="1" sqref="T18" xr:uid="{13BE1502-3C4A-4C18-A22F-6A004C10C24E}">
      <formula1>0</formula1>
      <formula2>E18</formula2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試算シート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佐々木　拓也</cp:lastModifiedBy>
  <cp:lastPrinted>2026-03-30T05:07:00Z</cp:lastPrinted>
  <dcterms:created xsi:type="dcterms:W3CDTF">2025-07-25T07:28:16Z</dcterms:created>
  <dcterms:modified xsi:type="dcterms:W3CDTF">2026-09-29T04:37:22Z</dcterms:modified>
</cp:coreProperties>
</file>